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تقارير الربعية\أوثال\"/>
    </mc:Choice>
  </mc:AlternateContent>
  <xr:revisionPtr revIDLastSave="0" documentId="8_{77F0D952-35BD-4A32-B740-CE9839521C05}" xr6:coauthVersionLast="47" xr6:coauthVersionMax="47" xr10:uidLastSave="{00000000-0000-0000-0000-000000000000}"/>
  <bookViews>
    <workbookView xWindow="-120" yWindow="-120" windowWidth="20730" windowHeight="11040" firstSheet="2" activeTab="6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E190" i="1" s="1"/>
  <c r="D190" i="1" s="1"/>
  <c r="E183" i="1"/>
  <c r="E171" i="1"/>
  <c r="D171" i="1" s="1"/>
  <c r="E169" i="1"/>
  <c r="E167" i="1"/>
  <c r="D167" i="1" s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H264" i="1" l="1"/>
  <c r="D264" i="1" s="1"/>
  <c r="F211" i="1"/>
  <c r="F210" i="1" s="1"/>
  <c r="D191" i="1"/>
  <c r="E88" i="1"/>
  <c r="D88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H26" i="2" l="1"/>
  <c r="E25" i="4"/>
  <c r="E26" i="4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E28" i="4" l="1"/>
  <c r="K9" i="8" s="1"/>
  <c r="C11" i="9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<sst xmlns="http://schemas.openxmlformats.org/spreadsheetml/2006/main" count="554" uniqueCount="447">
  <si>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</si>
  <si>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</si>
  <si>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</si>
  <si>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</si>
  <si>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</si>
  <si>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</si>
  <si>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</si>
  <si>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</si>
  <si>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</si>
  <si>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</si>
  <si>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</si>
  <si>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</si>
  <si>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</si>
  <si>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</si>
  <si>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</si>
  <si>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</si>
  <si>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</si>
  <si>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</si>
  <si>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</si>
  <si>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</si>
  <si>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</si>
  <si>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</si>
  <si>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</si>
  <si>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</si>
  <si>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</si>
  <si>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</si>
  <si>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</si>
  <si>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</si>
  <si>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</si>
  <si>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</si>
  <si>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</si>
  <si>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</si>
  <si>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</si>
  <si>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</si>
  <si>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</si>
  <si>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</si>
  <si>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</si>
  <si>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</si>
  <si>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</si>
  <si>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</si>
  <si>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</si>
  <si>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</si>
  <si>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</si>
  <si>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</si>
  <si>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</si>
  <si>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</si>
  <si>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</si>
  <si>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</si>
  <si>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</si>
  <si>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</si>
  <si>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</si>
  <si>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</si>
  <si>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</si>
  <si>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</si>
  <si>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</si>
  <si>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</si>
  <si>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</si>
  <si>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</si>
  <si>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</si>
  <si>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</si>
  <si>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</si>
  <si>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</si>
  <si>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</si>
  <si>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</si>
  <si>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</si>
  <si>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</si>
  <si>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</si>
  <si>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</si>
  <si>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</si>
  <si>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</si>
  <si>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</si>
  <si>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</si>
  <si>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</si>
  <si>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</si>
  <si>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</si>
  <si>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</si>
  <si>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</si>
  <si>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</si>
  <si>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</si>
  <si>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</si>
  <si>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</si>
  <si>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</si>
  <si>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</si>
  <si>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</si>
  <si>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</si>
  <si>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</si>
  <si>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</si>
  <si>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</si>
  <si>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</si>
  <si>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</si>
  <si>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</si>
  <si>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</si>
  <si>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</si>
  <si>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</si>
  <si>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</si>
  <si>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</si>
  <si>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</si>
  <si>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</si>
  <si>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</si>
  <si>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</si>
  <si>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</si>
  <si>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</si>
  <si>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</si>
  <si>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</si>
  <si>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</si>
  <si>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</si>
  <si>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</si>
  <si>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</si>
  <si>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</si>
  <si>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</si>
  <si>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</si>
  <si>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</si>
  <si>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</si>
  <si>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</si>
  <si>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</si>
  <si>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</si>
  <si>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</si>
  <si>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</si>
  <si>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</si>
  <si>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</si>
  <si>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</si>
  <si>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</si>
  <si>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</si>
  <si>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</si>
  <si>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</si>
  <si>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</si>
  <si>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</si>
  <si>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</si>
  <si>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</si>
  <si>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</si>
  <si>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</si>
  <si>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</si>
  <si>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</si>
  <si>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</si>
  <si>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</si>
  <si>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</si>
  <si>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</si>
  <si>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</si>
  <si>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</si>
  <si>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</si>
  <si>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</si>
  <si>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</si>
  <si>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</si>
  <si>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</si>
  <si>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</si>
  <si>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</si>
  <si>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</si>
  <si>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</si>
  <si>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</si>
  <si>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</si>
  <si>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</si>
  <si>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</si>
  <si>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</si>
  <si>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</si>
  <si>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</si>
  <si>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</si>
  <si>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</si>
  <si>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</si>
  <si>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</si>
  <si>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</si>
  <si>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</si>
  <si>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</si>
  <si>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</si>
  <si>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</si>
  <si>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</si>
  <si>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</si>
  <si>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</si>
  <si>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</si>
  <si>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</si>
  <si>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</si>
  <si>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</si>
  <si>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</si>
  <si>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</si>
  <si>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</si>
  <si>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</si>
  <si>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</si>
  <si>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</si>
  <si>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</si>
  <si>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</si>
  <si>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</si>
  <si>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</si>
  <si>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</si>
  <si>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</si>
  <si>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</si>
  <si>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</si>
  <si>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</si>
  <si>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</si>
  <si>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</si>
  <si>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</si>
  <si>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</si>
  <si>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</si>
  <si>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</si>
  <si>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</si>
  <si>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</si>
  <si>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</si>
  <si>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</si>
  <si>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</si>
  <si>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</si>
  <si>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</si>
  <si>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</si>
  <si>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</si>
  <si>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</si>
  <si>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</si>
  <si>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</si>
  <si>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</si>
  <si>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</si>
  <si>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</si>
  <si>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</si>
  <si>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</si>
  <si>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</si>
  <si>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</si>
  <si>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</si>
  <si>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</si>
  <si>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</si>
  <si>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</si>
  <si>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</si>
  <si>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</si>
  <si>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</si>
  <si>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</si>
  <si>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</si>
  <si>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</si>
  <si>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</si>
  <si>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</si>
  <si>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</si>
  <si>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</si>
  <si>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</si>
  <si>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</si>
  <si>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</si>
  <si>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</si>
  <si>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</si>
  <si>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</si>
  <si>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</si>
  <si>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</si>
  <si>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</si>
  <si>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</si>
  <si>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</si>
  <si>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</si>
  <si>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</si>
  <si>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</si>
  <si>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</si>
  <si>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</si>
  <si>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</si>
  <si>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</si>
  <si>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</si>
  <si>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</si>
  <si>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</si>
  <si>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</si>
  <si>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</si>
  <si>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</si>
  <si>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</si>
  <si>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</si>
  <si>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</si>
  <si>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</si>
  <si>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</si>
  <si>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</si>
  <si>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</si>
  <si>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</si>
  <si>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</si>
  <si>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</si>
  <si>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</si>
  <si>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</si>
  <si>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</si>
  <si>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</si>
  <si>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</si>
  <si>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</si>
  <si>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</si>
  <si>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</si>
  <si>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</si>
  <si>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</si>
  <si>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</si>
  <si>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</si>
  <si>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</si>
  <si>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</si>
  <si>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</si>
  <si>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</si>
  <si>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</si>
  <si>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</si>
  <si>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</si>
  <si>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</si>
  <si>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</si>
  <si>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</si>
  <si>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</si>
  <si>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</si>
  <si>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</si>
  <si>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</si>
  <si>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</si>
  <si>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</si>
  <si>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</si>
  <si>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</si>
  <si>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</si>
  <si>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</si>
  <si>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</si>
  <si>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</si>
  <si>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</si>
  <si>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</si>
  <si>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</si>
  <si>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</si>
  <si>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</si>
  <si>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</si>
  <si>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</si>
  <si>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</si>
  <si>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</si>
  <si>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</si>
  <si>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</si>
  <si>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</si>
  <si>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</si>
  <si>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</si>
  <si>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</si>
  <si>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</si>
  <si>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</si>
  <si>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</si>
  <si>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</si>
  <si>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</si>
  <si>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</si>
  <si>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</si>
  <si>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</si>
  <si>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</si>
  <si>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</si>
  <si>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</si>
  <si>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</si>
  <si>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</si>
  <si>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</si>
  <si>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</si>
  <si>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</si>
  <si>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</si>
  <si>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</si>
  <si>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</si>
  <si>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</si>
  <si>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</si>
  <si>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</si>
  <si>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</si>
  <si>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</si>
  <si>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</si>
  <si>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</si>
  <si>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</si>
  <si>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</si>
  <si>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</si>
  <si>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</si>
  <si>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</si>
  <si>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</si>
  <si>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</si>
  <si>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</si>
  <si>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</si>
  <si>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</si>
  <si>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</si>
  <si>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</si>
  <si>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</si>
  <si>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</si>
  <si>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</si>
  <si>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</si>
  <si>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</si>
  <si>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</si>
  <si>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</si>
  <si>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</si>
  <si>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</si>
  <si>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</si>
  <si>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</si>
  <si>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</si>
  <si>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</si>
  <si>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</si>
  <si>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</si>
  <si>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</si>
  <si>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</si>
  <si>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</si>
  <si>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</si>
  <si>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</si>
  <si>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</si>
  <si>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</si>
  <si>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</si>
  <si>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</si>
  <si>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</si>
  <si>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</si>
  <si>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</si>
  <si>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</si>
  <si>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</si>
  <si>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</si>
  <si>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</si>
  <si>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</si>
  <si>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</si>
  <si>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</si>
  <si>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</si>
  <si>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</si>
  <si>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</si>
  <si>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</si>
  <si>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</si>
  <si>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</si>
  <si>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</si>
  <si>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</si>
  <si>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</si>
  <si>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</si>
  <si>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</si>
  <si>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</si>
  <si>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</si>
  <si>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</si>
  <si>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</si>
  <si>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</si>
  <si>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</si>
  <si>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</si>
  <si>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</si>
  <si>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</si>
  <si>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</si>
  <si>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</si>
  <si>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</si>
  <si>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</si>
  <si>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</si>
  <si>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</si>
  <si>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</si>
  <si>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</si>
  <si>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</si>
  <si>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</si>
  <si>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</si>
  <si>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</si>
  <si>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</si>
  <si>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</si>
  <si>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</si>
  <si>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</si>
  <si>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</si>
  <si>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</si>
  <si>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</si>
  <si>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</si>
  <si>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</si>
  <si>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</si>
  <si>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</si>
  <si>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</si>
  <si>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</si>
  <si>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</si>
  <si>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</si>
  <si>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</si>
  <si>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</si>
  <si>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</si>
  <si>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</si>
  <si>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</si>
  <si>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</si>
  <si>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</si>
  <si>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</si>
  <si>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</si>
  <si>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</si>
  <si>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</si>
  <si>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</si>
  <si>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</si>
  <si>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</si>
  <si>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</si>
  <si>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</si>
  <si>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4 / 2025      الى 30 / 6 / 2025    </t>
  </si>
  <si>
    <t xml:space="preserve">تقرير بالأصول الثابتة بتاريخ 30 /  6 /   2025م </t>
  </si>
  <si>
    <t>تقرير بالإلتزامات وصافي اًلأصول بتاريخ 30 /  6 /    2025م</t>
  </si>
  <si>
    <t xml:space="preserve">تقرير إيرادات ومصروفات البرامج والأنشطة المقيدة للفترة من 1 /  4 / 2025م      الى  30 / 6 / 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</si>
</sst>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67" fillId="18" borderId="26" xfId="0" applyFont="1" applyFill="1" applyBorder="1" applyProtection="1">
      <protection locked="0"/>
    </xf>
    <xf numFmtId="0" fontId="67" fillId="18" borderId="27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88" xfId="0" applyNumberFormat="1" applyFont="1" applyBorder="1" applyProtection="1">
      <protection locked="0"/>
    </xf>
    <xf numFmtId="4" fontId="67" fillId="0" borderId="77" xfId="0" applyNumberFormat="1" applyFont="1" applyBorder="1" applyProtection="1"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workbookViewId="0">
      <selection activeCell="A2" sqref="A2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1444188.8199999994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 x14ac:dyDescent="0.2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 x14ac:dyDescent="0.25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 x14ac:dyDescent="0.2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 x14ac:dyDescent="0.25"/>
    <row r="5" spans="2:14" ht="30.75" customHeight="1" thickTop="1" x14ac:dyDescent="0.2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 x14ac:dyDescent="0.3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13" workbookViewId="0">
      <selection activeCell="E18" sqref="E18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23.25" thickBot="1" x14ac:dyDescent="0.25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22.5" thickBot="1" x14ac:dyDescent="0.25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48">
        <v>20010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20010</v>
      </c>
      <c r="O14" s="141">
        <f t="shared" si="1"/>
        <v>0</v>
      </c>
      <c r="P14" s="141">
        <f t="shared" si="2"/>
        <v>20010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48">
        <v>12313.04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12313.04</v>
      </c>
      <c r="P18" s="141">
        <f t="shared" si="2"/>
        <v>12313.04</v>
      </c>
    </row>
    <row r="19" spans="2:16" ht="28.5" thickBot="1" x14ac:dyDescent="0.25">
      <c r="B19" s="7"/>
      <c r="C19" s="7" t="s">
        <v>83</v>
      </c>
      <c r="D19" s="152">
        <f>SUM(D14:D18)</f>
        <v>20010</v>
      </c>
      <c r="E19" s="152">
        <f t="shared" ref="E19:L19" si="4">SUM(E14:E18)</f>
        <v>12313.04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20010</v>
      </c>
      <c r="O19" s="6">
        <f t="shared" si="1"/>
        <v>12313.04</v>
      </c>
      <c r="P19" s="6">
        <f t="shared" si="2"/>
        <v>32323.040000000001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20010</v>
      </c>
      <c r="E26" s="153">
        <f t="shared" ref="E26:L26" si="6">E12+E19+E25</f>
        <v>12313.04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20010</v>
      </c>
      <c r="O26" s="9">
        <f t="shared" si="1"/>
        <v>12313.04</v>
      </c>
      <c r="P26" s="9">
        <f t="shared" si="2"/>
        <v>32323.040000000001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zoomScale="110" zoomScaleNormal="110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75233.799999999988</v>
      </c>
      <c r="E5" s="223">
        <f>E6</f>
        <v>15829.029999999999</v>
      </c>
      <c r="F5" s="224">
        <f>F210</f>
        <v>59404.77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15829.029999999999</v>
      </c>
      <c r="E6" s="226">
        <f>E7+E38+E134+E190</f>
        <v>15829.029999999999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41102025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1.1499999999999999</v>
      </c>
      <c r="E38" s="226">
        <f>E39+E49+E88+E118</f>
        <v>1.1499999999999999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41202501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4120250101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41202502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4120250201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4120250202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4120250203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4120250204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4120250205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4120250206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41202503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4120250301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4120250302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4120250303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4120250304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4120250305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4120250306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41202504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4120250401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4120250402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4120250403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4120250404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4120250405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41202505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4120250501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41202506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4120250601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41202507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4120250701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41202508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4120250801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41202509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4120250901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41202510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4120251001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41202511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4120251001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41202512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4120251201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1.1499999999999999</v>
      </c>
      <c r="E118" s="226">
        <f>SUM(E119:E133)</f>
        <v>1.1499999999999999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1.1499999999999999</v>
      </c>
      <c r="E126" s="226">
        <v>1.1499999999999999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15827.88</v>
      </c>
      <c r="E134" s="226">
        <f>SUM(E135,E137,E144,E150,E155,E157,E159,E161,E163,E165,E167,E169,E171,E183)</f>
        <v>15827.88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14388.5</v>
      </c>
      <c r="E137" s="226">
        <f>SUM(E138:E143)</f>
        <v>14388.5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14388.5</v>
      </c>
      <c r="E139" s="226">
        <v>14388.5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370.88</v>
      </c>
      <c r="E155" s="226">
        <f>E156</f>
        <v>370.88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370.88</v>
      </c>
      <c r="E156" s="226">
        <v>370.88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70</v>
      </c>
      <c r="E163" s="226">
        <f>E164</f>
        <v>70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70</v>
      </c>
      <c r="E164" s="226">
        <v>70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0</v>
      </c>
      <c r="E165" s="226">
        <f>E166</f>
        <v>0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0</v>
      </c>
      <c r="E166" s="226"/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452.25</v>
      </c>
      <c r="E169" s="226">
        <f>E170</f>
        <v>452.25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452.25</v>
      </c>
      <c r="E170" s="226">
        <v>452.25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546.25</v>
      </c>
      <c r="E171" s="226">
        <f>SUM(E172:E182)</f>
        <v>546.25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546.25</v>
      </c>
      <c r="E172" s="226">
        <v>546.25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59404.77</v>
      </c>
      <c r="E210" s="228"/>
      <c r="F210" s="227">
        <f>SUM(F211,F249)</f>
        <v>59404.77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59404.77</v>
      </c>
      <c r="E211" s="232"/>
      <c r="F211" s="227">
        <f>SUM(F212,F214,F223,F232,F238)</f>
        <v>59404.77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59404.77</v>
      </c>
      <c r="E238" s="232"/>
      <c r="F238" s="227">
        <f>SUM(F239:F248)</f>
        <v>59404.77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29024.34</v>
      </c>
      <c r="E240" s="232"/>
      <c r="F240" s="227">
        <v>29024.34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18000</v>
      </c>
      <c r="E243" s="232"/>
      <c r="F243" s="227">
        <v>18000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12380.43</v>
      </c>
      <c r="E244" s="232"/>
      <c r="F244" s="227">
        <v>12380.43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42202501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75233.799999999988</v>
      </c>
      <c r="E293" s="243">
        <f>E5</f>
        <v>15829.029999999999</v>
      </c>
      <c r="F293" s="243">
        <f>F210</f>
        <v>59404.77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31" workbookViewId="0">
      <selection activeCell="D18" sqref="D18"/>
    </sheetView>
  </sheetViews>
  <sheetFormatPr defaultRowHeight="14.25" x14ac:dyDescent="0.2"/>
  <cols>
    <col min="3" max="3" width="44.375" customWidth="1"/>
    <col min="4" max="4" width="12.25" customWidth="1"/>
    <col min="5" max="5" width="12.625" customWidth="1"/>
    <col min="6" max="6" width="17.625" customWidth="1"/>
  </cols>
  <sheetData>
    <row r="2" spans="2:6" ht="20.25" x14ac:dyDescent="0.3">
      <c r="B2" s="288" t="s">
        <v>444</v>
      </c>
      <c r="C2" s="288"/>
      <c r="D2" s="288"/>
      <c r="E2" s="288"/>
      <c r="F2" s="288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5">
        <v>442255.01</v>
      </c>
      <c r="E7" s="299">
        <v>491326.16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45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45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442255.01</v>
      </c>
      <c r="E15" s="161">
        <f>SUM(E7:E14)</f>
        <v>491326.16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6">
        <v>1651690</v>
      </c>
      <c r="E17" s="300">
        <v>1651690</v>
      </c>
      <c r="F17" s="160"/>
    </row>
    <row r="18" spans="2:6" ht="21" customHeight="1" x14ac:dyDescent="0.2">
      <c r="B18" s="207">
        <v>122</v>
      </c>
      <c r="C18" s="208" t="s">
        <v>54</v>
      </c>
      <c r="D18" s="246">
        <v>10925</v>
      </c>
      <c r="E18" s="300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1662615</v>
      </c>
      <c r="E22" s="161">
        <f>SUM(E17:E21)</f>
        <v>1662615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6" t="s">
        <v>425</v>
      </c>
      <c r="C33" s="287"/>
      <c r="D33" s="166">
        <f>D15+D22+D31</f>
        <v>2104870.0099999998</v>
      </c>
      <c r="E33" s="166">
        <f>E15+E22+E31</f>
        <v>2153941.16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abSelected="1" topLeftCell="A19" zoomScale="96" zoomScaleNormal="96" workbookViewId="0">
      <selection activeCell="E12" sqref="E12"/>
    </sheetView>
  </sheetViews>
  <sheetFormatPr defaultRowHeight="14.25" x14ac:dyDescent="0.2"/>
  <cols>
    <col min="3" max="3" width="8.125" bestFit="1" customWidth="1"/>
    <col min="4" max="4" width="33.375" customWidth="1"/>
    <col min="5" max="5" width="13.625" customWidth="1"/>
    <col min="6" max="6" width="14.125" customWidth="1"/>
    <col min="7" max="7" width="23.375" customWidth="1"/>
  </cols>
  <sheetData>
    <row r="2" spans="3:7" ht="20.25" x14ac:dyDescent="0.3">
      <c r="C2" s="288" t="s">
        <v>445</v>
      </c>
      <c r="D2" s="288"/>
      <c r="E2" s="288"/>
      <c r="F2" s="288"/>
      <c r="G2" s="288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47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247">
        <v>1617.39</v>
      </c>
      <c r="F12" s="159">
        <v>23605.66</v>
      </c>
      <c r="G12" s="160"/>
    </row>
    <row r="13" spans="3:7" ht="28.5" thickBot="1" x14ac:dyDescent="0.25">
      <c r="C13" s="110"/>
      <c r="D13" s="111" t="s">
        <v>429</v>
      </c>
      <c r="E13" s="161">
        <f>SUM(E7:E12)</f>
        <v>1617.39</v>
      </c>
      <c r="F13" s="161">
        <f>SUM(F7:F12)</f>
        <v>23605.66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50">
        <f>F19+'تقرير المصروفات '!E134</f>
        <v>659063.80000000005</v>
      </c>
      <c r="F19" s="211">
        <v>643235.92000000004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659063.80000000005</v>
      </c>
      <c r="F22" s="161">
        <f>SUM(F15:F21)</f>
        <v>643235.92000000004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9">
        <f>F25+'تقرير الايرادات والتبرعات '!G12+'تقرير الايرادات والتبرعات '!H12-'تقرير المصروفات '!F211</f>
        <v>150490.1</v>
      </c>
      <c r="F25" s="204">
        <v>209894.87</v>
      </c>
      <c r="G25" s="160"/>
    </row>
    <row r="26" spans="3:7" ht="15.75" x14ac:dyDescent="0.2">
      <c r="C26" s="207">
        <v>23102</v>
      </c>
      <c r="D26" s="208" t="s">
        <v>442</v>
      </c>
      <c r="E26" s="249">
        <f>F26+'تقرير الايرادات والتبرعات '!D19+'تقرير الايرادات والتبرعات '!E19-'تقرير المصروفات '!F249-'تقرير المصروفات '!E6</f>
        <v>1293698.7199999993</v>
      </c>
      <c r="F26" s="204">
        <v>1277204.7099999993</v>
      </c>
      <c r="G26" s="160"/>
    </row>
    <row r="27" spans="3:7" ht="16.5" thickBot="1" x14ac:dyDescent="0.25">
      <c r="C27" s="207">
        <v>23103</v>
      </c>
      <c r="D27" s="208" t="s">
        <v>81</v>
      </c>
      <c r="E27" s="249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1444188.8199999994</v>
      </c>
      <c r="F28" s="164">
        <f>SUM(F25:F27)</f>
        <v>1487099.5799999991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6" t="s">
        <v>433</v>
      </c>
      <c r="D30" s="287"/>
      <c r="E30" s="166">
        <f>E13+E22+E28</f>
        <v>2104870.0099999993</v>
      </c>
      <c r="F30" s="166">
        <f>F13+F22+F28</f>
        <v>2153941.1599999992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9" t="s">
        <v>176</v>
      </c>
      <c r="C3" s="289"/>
      <c r="D3" s="289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B2" sqref="B2:J2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59404.77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-59404.77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29024.34</v>
      </c>
      <c r="E34" s="117"/>
      <c r="F34" s="124">
        <v>31105002</v>
      </c>
      <c r="G34" s="125" t="s">
        <v>146</v>
      </c>
      <c r="H34" s="175"/>
      <c r="J34" s="140">
        <f t="shared" si="0"/>
        <v>-29024.34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18000</v>
      </c>
      <c r="E37" s="117"/>
      <c r="F37" s="124">
        <v>31105005</v>
      </c>
      <c r="G37" s="125" t="s">
        <v>152</v>
      </c>
      <c r="H37" s="175"/>
      <c r="J37" s="140">
        <f t="shared" si="0"/>
        <v>-18000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12380.43</v>
      </c>
      <c r="E38" s="117"/>
      <c r="F38" s="124">
        <v>31105006</v>
      </c>
      <c r="G38" s="125" t="s">
        <v>154</v>
      </c>
      <c r="H38" s="175"/>
      <c r="J38" s="140">
        <f t="shared" si="0"/>
        <v>-12380.43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59404.77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-59404.77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209894.87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150490.1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2026-04-04T19:10:47Z</dcterms:modified>
</cp:coreProperties>
</file>